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/>
  <mc:AlternateContent xmlns:mc="http://schemas.openxmlformats.org/markup-compatibility/2006">
    <mc:Choice Requires="x15">
      <x15ac:absPath xmlns:x15ac="http://schemas.microsoft.com/office/spreadsheetml/2010/11/ac" url="https://omantelom.sharepoint.com/sites/AccountingCompliance/Shared Documents/General/Accounts/2025/09 Sep 25/FS/Exculde Zain/"/>
    </mc:Choice>
  </mc:AlternateContent>
  <xr:revisionPtr revIDLastSave="0" documentId="8_{9F4A5C7E-1B36-4B6F-80E3-427D459907A6}" xr6:coauthVersionLast="47" xr6:coauthVersionMax="47" xr10:uidLastSave="{00000000-0000-0000-0000-000000000000}"/>
  <bookViews>
    <workbookView xWindow="-110" yWindow="-110" windowWidth="19420" windowHeight="11500" firstSheet="2" activeTab="2" xr2:uid="{FD9F89AB-8A04-4154-A26A-4B0B3477C86E}"/>
  </bookViews>
  <sheets>
    <sheet name="BS" sheetId="3" r:id="rId1"/>
    <sheet name="IS" sheetId="1" r:id="rId2"/>
    <sheet name="CF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4" l="1"/>
  <c r="H28" i="4"/>
  <c r="C39" i="4"/>
  <c r="C26" i="4" l="1"/>
  <c r="B26" i="4" l="1"/>
  <c r="C12" i="4" l="1"/>
  <c r="B12" i="4"/>
  <c r="B20" i="4"/>
  <c r="C9" i="4" l="1"/>
  <c r="B13" i="4" l="1"/>
  <c r="B9" i="4"/>
  <c r="E9" i="4" l="1"/>
  <c r="C15" i="4"/>
  <c r="C14" i="4"/>
  <c r="C13" i="4"/>
  <c r="B18" i="4"/>
  <c r="C11" i="4"/>
  <c r="C10" i="4"/>
  <c r="B15" i="4"/>
  <c r="E15" i="4" s="1"/>
  <c r="B14" i="4"/>
  <c r="E14" i="4" s="1"/>
  <c r="B11" i="4"/>
  <c r="E11" i="4" s="1"/>
  <c r="B10" i="4"/>
  <c r="E10" i="4" s="1"/>
  <c r="C7" i="4"/>
  <c r="B7" i="4"/>
  <c r="E54" i="3"/>
  <c r="E56" i="3" s="1"/>
  <c r="E42" i="3"/>
  <c r="E36" i="3"/>
  <c r="E43" i="3" s="1"/>
  <c r="E27" i="3"/>
  <c r="E15" i="3"/>
  <c r="E28" i="3" s="1"/>
  <c r="D25" i="1"/>
  <c r="D19" i="1"/>
  <c r="D21" i="1" s="1"/>
  <c r="C44" i="4"/>
  <c r="B44" i="4"/>
  <c r="B34" i="4"/>
  <c r="E34" i="4" s="1"/>
  <c r="E13" i="4"/>
  <c r="D12" i="4"/>
  <c r="D17" i="4" s="1"/>
  <c r="C54" i="3"/>
  <c r="C56" i="3" s="1"/>
  <c r="C42" i="3"/>
  <c r="C36" i="3"/>
  <c r="C43" i="3" s="1"/>
  <c r="C27" i="3"/>
  <c r="C15" i="3"/>
  <c r="C28" i="3" s="1"/>
  <c r="B25" i="1"/>
  <c r="B19" i="1"/>
  <c r="B21" i="1" s="1"/>
  <c r="C17" i="4" l="1"/>
  <c r="C21" i="4" s="1"/>
  <c r="E7" i="4"/>
  <c r="B17" i="4"/>
  <c r="B21" i="4" s="1"/>
  <c r="B23" i="4" s="1"/>
  <c r="E57" i="3"/>
  <c r="E58" i="3" s="1"/>
  <c r="C34" i="4"/>
  <c r="D21" i="4"/>
  <c r="F17" i="4"/>
  <c r="E12" i="4"/>
  <c r="C57" i="3"/>
  <c r="C58" i="3" s="1"/>
  <c r="C23" i="4" l="1"/>
  <c r="E23" i="4"/>
  <c r="B45" i="4"/>
  <c r="B48" i="4" s="1"/>
  <c r="B51" i="4" s="1"/>
  <c r="C45" i="4" l="1"/>
  <c r="C48" i="4" s="1"/>
  <c r="C51" i="4" s="1"/>
  <c r="F23" i="4"/>
</calcChain>
</file>

<file path=xl/sharedStrings.xml><?xml version="1.0" encoding="utf-8"?>
<sst xmlns="http://schemas.openxmlformats.org/spreadsheetml/2006/main" count="124" uniqueCount="112">
  <si>
    <t>Oman Telecommuncations Company SAOG</t>
  </si>
  <si>
    <t>Omantel Group excluding Zain</t>
  </si>
  <si>
    <t>Consolidated Statement of financial position as at 30 Sep 2025</t>
  </si>
  <si>
    <t>30 Sep</t>
  </si>
  <si>
    <t>31 December</t>
  </si>
  <si>
    <t>ASSETS</t>
  </si>
  <si>
    <t>Current assets</t>
  </si>
  <si>
    <t>Cash and bank balances</t>
  </si>
  <si>
    <t>Trade and other receivables</t>
  </si>
  <si>
    <t xml:space="preserve">Contract asset </t>
  </si>
  <si>
    <t>Investment securities at amortised cost</t>
  </si>
  <si>
    <t>Inventories</t>
  </si>
  <si>
    <t>Investment securities at FVTPL</t>
  </si>
  <si>
    <t>Non-current assets</t>
  </si>
  <si>
    <t>Investments at amortised cost</t>
  </si>
  <si>
    <t>Investment in associates</t>
  </si>
  <si>
    <t>Investment in a subsidiary</t>
  </si>
  <si>
    <t>Deferred tax</t>
  </si>
  <si>
    <t>Contract assets</t>
  </si>
  <si>
    <t>Right of use assets</t>
  </si>
  <si>
    <t>Property and equipment</t>
  </si>
  <si>
    <t xml:space="preserve">Goodwill and intangible assets </t>
  </si>
  <si>
    <t>Other non-current assets</t>
  </si>
  <si>
    <t>Total assets</t>
  </si>
  <si>
    <t>EQUITY AND LIABILITIES</t>
  </si>
  <si>
    <t>Current liabilities</t>
  </si>
  <si>
    <t xml:space="preserve">Trade and other payable </t>
  </si>
  <si>
    <t xml:space="preserve">Contract liability </t>
  </si>
  <si>
    <t xml:space="preserve">Income tax payable </t>
  </si>
  <si>
    <t>Lease liabilities</t>
  </si>
  <si>
    <t>Borrowings</t>
  </si>
  <si>
    <t>Non-current liabilities</t>
  </si>
  <si>
    <t>Deferred government grant</t>
  </si>
  <si>
    <t>Other non-current liabilities</t>
  </si>
  <si>
    <t>Total liabilities</t>
  </si>
  <si>
    <t>Capital and reserves</t>
  </si>
  <si>
    <t xml:space="preserve">Share capital </t>
  </si>
  <si>
    <t>Own shares held by liquidity provider</t>
  </si>
  <si>
    <t xml:space="preserve">Reserve on trading in equity shares </t>
  </si>
  <si>
    <t>Legal reserve</t>
  </si>
  <si>
    <t>Voluntary reserve</t>
  </si>
  <si>
    <t>Capital contribution</t>
  </si>
  <si>
    <t xml:space="preserve">Capital reserve </t>
  </si>
  <si>
    <t>Hedge Reserves</t>
  </si>
  <si>
    <t xml:space="preserve">Retained earnings </t>
  </si>
  <si>
    <t>Equity attributable to equity holders of parent</t>
  </si>
  <si>
    <t>Attributable to minority interest</t>
  </si>
  <si>
    <t>Total equity</t>
  </si>
  <si>
    <t>Total equity and liablities</t>
  </si>
  <si>
    <t>Consolidated Statement of Profit and loss - 30 Sep 2025</t>
  </si>
  <si>
    <t>Revenue</t>
  </si>
  <si>
    <t>Cost of sales</t>
  </si>
  <si>
    <t>Operating and administrative expenses</t>
  </si>
  <si>
    <t>Depreciation and amortization</t>
  </si>
  <si>
    <t>Expected credit loss on financial assets (ECL)</t>
  </si>
  <si>
    <t>Interest income</t>
  </si>
  <si>
    <t xml:space="preserve">Investment income </t>
  </si>
  <si>
    <t>Share of results of associates and joint venture</t>
  </si>
  <si>
    <t>Other (expense)/ income</t>
  </si>
  <si>
    <t>Finance cost</t>
  </si>
  <si>
    <t xml:space="preserve">(Loss)/Gain from currency revaluation </t>
  </si>
  <si>
    <t>Profit before taxation</t>
  </si>
  <si>
    <t>Taxation</t>
  </si>
  <si>
    <t>Profit for the period</t>
  </si>
  <si>
    <t>Attributable to:</t>
  </si>
  <si>
    <t>Equity holders of the parent</t>
  </si>
  <si>
    <t>Non-controlling interests</t>
  </si>
  <si>
    <t>Consolidated Statement of Cashflow for nine months ended 30 Sep 2025</t>
  </si>
  <si>
    <r>
      <t xml:space="preserve">OPERATING ACTIVITIES  </t>
    </r>
    <r>
      <rPr>
        <b/>
        <i/>
        <sz val="10"/>
        <color indexed="8"/>
        <rFont val="Arial"/>
        <family val="2"/>
      </rPr>
      <t xml:space="preserve">  </t>
    </r>
  </si>
  <si>
    <t>2024</t>
  </si>
  <si>
    <t>Profit for the period before tax</t>
  </si>
  <si>
    <t>Adjustments for:</t>
  </si>
  <si>
    <t xml:space="preserve">  Depreciation and amortization</t>
  </si>
  <si>
    <t xml:space="preserve">  ECL on financial assets</t>
  </si>
  <si>
    <t xml:space="preserve">  Interest income</t>
  </si>
  <si>
    <t xml:space="preserve">  Investment income</t>
  </si>
  <si>
    <t xml:space="preserve">  Share of results of associates</t>
  </si>
  <si>
    <t xml:space="preserve">  Finance costs</t>
  </si>
  <si>
    <t xml:space="preserve"> (Gain)/ loss from currency revaluation</t>
  </si>
  <si>
    <t xml:space="preserve"> Gain on sale of property and equipment</t>
  </si>
  <si>
    <t>Operating profit before working capital changes</t>
  </si>
  <si>
    <t xml:space="preserve">  Increase in trade and other receivables and contract assets</t>
  </si>
  <si>
    <t xml:space="preserve">  (Increase)/ decrease in inventories</t>
  </si>
  <si>
    <t xml:space="preserve">  Decrease in trade and other payables</t>
  </si>
  <si>
    <t>Cash generated from operations</t>
  </si>
  <si>
    <t>Income tax paid</t>
  </si>
  <si>
    <t>Net cash flows from operating activities</t>
  </si>
  <si>
    <t>INVESTING ACTIVITIES</t>
  </si>
  <si>
    <t>Fixed deposit</t>
  </si>
  <si>
    <t>Acquisition of property and equipment</t>
  </si>
  <si>
    <t>Proceeds from Sale of property and equipment</t>
  </si>
  <si>
    <t>Acquisition of intangible assets (net)</t>
  </si>
  <si>
    <t>Investment in securities (net)</t>
  </si>
  <si>
    <t>Investment in Subsidiary</t>
  </si>
  <si>
    <t xml:space="preserve">Investment in associate </t>
  </si>
  <si>
    <t xml:space="preserve">Dividend received </t>
  </si>
  <si>
    <t>Interest received</t>
  </si>
  <si>
    <t>Net cash flows from/ (used in) investing activities</t>
  </si>
  <si>
    <t>FINANCING ACTIVITIES</t>
  </si>
  <si>
    <t xml:space="preserve">Proceeds from borrowings </t>
  </si>
  <si>
    <t>Repayment of borrowings</t>
  </si>
  <si>
    <t xml:space="preserve">Sale and lease back-Impact at above market terms </t>
  </si>
  <si>
    <t>Repayment of lease liabilities</t>
  </si>
  <si>
    <t xml:space="preserve">Acquisition of own shares </t>
  </si>
  <si>
    <t xml:space="preserve">Dividends paid to Company’s shareholders </t>
  </si>
  <si>
    <t xml:space="preserve">Sharecapital from minority shareholder </t>
  </si>
  <si>
    <t xml:space="preserve">Finance costs paid </t>
  </si>
  <si>
    <t>Net cash flows used in financing activities</t>
  </si>
  <si>
    <t>DECREASE IN CASH AND CASH EQUIVALENTS</t>
  </si>
  <si>
    <t>Cash and cash equivalents at 1 January</t>
  </si>
  <si>
    <t xml:space="preserve">Derecognition of subsidiary </t>
  </si>
  <si>
    <t>Cash and cash equivalents at end of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</si>
</sst>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m\-yy;@"/>
    <numFmt numFmtId="165" formatCode="_(* #,##0_);_(* \(#,##0\);_(* &quot;-&quot;??_);_(@_)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b/>
      <i/>
      <sz val="10"/>
      <color indexed="8"/>
      <name val="Arial"/>
      <family val="2"/>
    </font>
    <font>
      <sz val="12"/>
      <name val="Times New Roman"/>
      <family val="1"/>
    </font>
    <font>
      <b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" fillId="0" borderId="0"/>
  </cellStyleXfs>
  <cellXfs count="6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5" fontId="4" fillId="0" borderId="0" xfId="0" quotePrefix="1" applyNumberFormat="1" applyFont="1" applyAlignment="1">
      <alignment horizontal="center"/>
    </xf>
    <xf numFmtId="0" fontId="4" fillId="0" borderId="0" xfId="0" applyFont="1" applyAlignment="1">
      <alignment horizontal="center"/>
    </xf>
    <xf numFmtId="165" fontId="5" fillId="0" borderId="0" xfId="1" applyNumberFormat="1" applyFont="1"/>
    <xf numFmtId="165" fontId="3" fillId="0" borderId="0" xfId="1" applyNumberFormat="1" applyFont="1"/>
    <xf numFmtId="0" fontId="5" fillId="0" borderId="0" xfId="0" applyFont="1"/>
    <xf numFmtId="165" fontId="3" fillId="0" borderId="0" xfId="0" applyNumberFormat="1" applyFont="1"/>
    <xf numFmtId="0" fontId="6" fillId="0" borderId="0" xfId="0" applyFont="1"/>
    <xf numFmtId="165" fontId="3" fillId="0" borderId="0" xfId="1" applyNumberFormat="1" applyFont="1" applyBorder="1"/>
    <xf numFmtId="165" fontId="5" fillId="2" borderId="4" xfId="1" applyNumberFormat="1" applyFont="1" applyFill="1" applyBorder="1"/>
    <xf numFmtId="15" fontId="2" fillId="0" borderId="0" xfId="0" quotePrefix="1" applyNumberFormat="1" applyFont="1" applyAlignment="1">
      <alignment horizontal="center"/>
    </xf>
    <xf numFmtId="164" fontId="2" fillId="0" borderId="0" xfId="0" quotePrefix="1" applyNumberFormat="1" applyFont="1" applyAlignment="1">
      <alignment horizontal="center"/>
    </xf>
    <xf numFmtId="165" fontId="2" fillId="0" borderId="0" xfId="1" applyNumberFormat="1" applyFont="1" applyFill="1" applyBorder="1"/>
    <xf numFmtId="165" fontId="4" fillId="0" borderId="0" xfId="1" applyNumberFormat="1" applyFont="1" applyFill="1" applyBorder="1"/>
    <xf numFmtId="165" fontId="2" fillId="0" borderId="1" xfId="1" applyNumberFormat="1" applyFont="1" applyFill="1" applyBorder="1"/>
    <xf numFmtId="165" fontId="4" fillId="0" borderId="1" xfId="1" applyNumberFormat="1" applyFont="1" applyFill="1" applyBorder="1"/>
    <xf numFmtId="165" fontId="4" fillId="0" borderId="0" xfId="0" applyNumberFormat="1" applyFont="1"/>
    <xf numFmtId="0" fontId="2" fillId="0" borderId="0" xfId="0" applyFont="1" applyAlignment="1">
      <alignment horizontal="right"/>
    </xf>
    <xf numFmtId="165" fontId="2" fillId="0" borderId="2" xfId="1" applyNumberFormat="1" applyFont="1" applyFill="1" applyBorder="1"/>
    <xf numFmtId="165" fontId="4" fillId="0" borderId="2" xfId="1" applyNumberFormat="1" applyFont="1" applyFill="1" applyBorder="1"/>
    <xf numFmtId="165" fontId="4" fillId="0" borderId="0" xfId="1" applyNumberFormat="1" applyFont="1" applyFill="1"/>
    <xf numFmtId="165" fontId="2" fillId="0" borderId="0" xfId="1" applyNumberFormat="1" applyFont="1" applyFill="1"/>
    <xf numFmtId="0" fontId="2" fillId="0" borderId="5" xfId="0" applyFont="1" applyBorder="1"/>
    <xf numFmtId="15" fontId="2" fillId="0" borderId="5" xfId="0" quotePrefix="1" applyNumberFormat="1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164" fontId="2" fillId="0" borderId="6" xfId="0" quotePrefix="1" applyNumberFormat="1" applyFont="1" applyBorder="1" applyAlignment="1">
      <alignment horizontal="center"/>
    </xf>
    <xf numFmtId="0" fontId="4" fillId="0" borderId="7" xfId="0" applyFont="1" applyBorder="1"/>
    <xf numFmtId="165" fontId="2" fillId="0" borderId="7" xfId="2" applyNumberFormat="1" applyFont="1" applyFill="1" applyBorder="1" applyAlignment="1">
      <alignment horizontal="left"/>
    </xf>
    <xf numFmtId="165" fontId="4" fillId="0" borderId="7" xfId="2" applyNumberFormat="1" applyFont="1" applyFill="1" applyBorder="1" applyAlignment="1">
      <alignment horizontal="left"/>
    </xf>
    <xf numFmtId="165" fontId="0" fillId="0" borderId="0" xfId="1" applyNumberFormat="1" applyFont="1"/>
    <xf numFmtId="165" fontId="0" fillId="0" borderId="0" xfId="0" applyNumberFormat="1"/>
    <xf numFmtId="0" fontId="4" fillId="0" borderId="7" xfId="0" applyFont="1" applyBorder="1" applyAlignment="1">
      <alignment horizontal="left"/>
    </xf>
    <xf numFmtId="165" fontId="4" fillId="0" borderId="6" xfId="2" applyNumberFormat="1" applyFont="1" applyFill="1" applyBorder="1" applyAlignment="1">
      <alignment horizontal="left"/>
    </xf>
    <xf numFmtId="165" fontId="2" fillId="3" borderId="7" xfId="2" applyNumberFormat="1" applyFont="1" applyFill="1" applyBorder="1" applyAlignment="1">
      <alignment horizontal="left"/>
    </xf>
    <xf numFmtId="0" fontId="2" fillId="0" borderId="7" xfId="0" applyFont="1" applyBorder="1"/>
    <xf numFmtId="0" fontId="4" fillId="0" borderId="7" xfId="0" applyFont="1" applyBorder="1" applyAlignment="1">
      <alignment horizontal="left" vertical="top"/>
    </xf>
    <xf numFmtId="165" fontId="2" fillId="0" borderId="7" xfId="0" applyNumberFormat="1" applyFont="1" applyBorder="1"/>
    <xf numFmtId="165" fontId="2" fillId="3" borderId="5" xfId="2" applyNumberFormat="1" applyFont="1" applyFill="1" applyBorder="1" applyAlignment="1"/>
    <xf numFmtId="165" fontId="4" fillId="0" borderId="5" xfId="2" applyNumberFormat="1" applyFont="1" applyFill="1" applyBorder="1" applyAlignment="1"/>
    <xf numFmtId="165" fontId="4" fillId="0" borderId="7" xfId="2" applyNumberFormat="1" applyFont="1" applyFill="1" applyBorder="1" applyAlignment="1"/>
    <xf numFmtId="165" fontId="2" fillId="0" borderId="3" xfId="2" applyNumberFormat="1" applyFont="1" applyFill="1" applyBorder="1" applyAlignment="1"/>
    <xf numFmtId="165" fontId="4" fillId="3" borderId="3" xfId="2" applyNumberFormat="1" applyFont="1" applyFill="1" applyBorder="1" applyAlignment="1"/>
    <xf numFmtId="0" fontId="9" fillId="0" borderId="0" xfId="3" applyFont="1"/>
    <xf numFmtId="165" fontId="9" fillId="0" borderId="0" xfId="3" applyNumberFormat="1" applyFont="1"/>
    <xf numFmtId="0" fontId="10" fillId="0" borderId="0" xfId="3" applyFont="1"/>
    <xf numFmtId="165" fontId="4" fillId="0" borderId="5" xfId="2" applyNumberFormat="1" applyFont="1" applyFill="1" applyBorder="1" applyAlignment="1">
      <alignment horizontal="left"/>
    </xf>
    <xf numFmtId="43" fontId="4" fillId="0" borderId="0" xfId="1" applyFont="1"/>
    <xf numFmtId="165" fontId="3" fillId="0" borderId="1" xfId="1" applyNumberFormat="1" applyFont="1" applyBorder="1"/>
    <xf numFmtId="165" fontId="5" fillId="0" borderId="0" xfId="1" applyNumberFormat="1" applyFont="1" applyBorder="1"/>
    <xf numFmtId="165" fontId="5" fillId="0" borderId="1" xfId="1" applyNumberFormat="1" applyFont="1" applyBorder="1"/>
    <xf numFmtId="165" fontId="3" fillId="2" borderId="4" xfId="1" applyNumberFormat="1" applyFont="1" applyFill="1" applyBorder="1"/>
    <xf numFmtId="165" fontId="2" fillId="0" borderId="6" xfId="2" applyNumberFormat="1" applyFont="1" applyFill="1" applyBorder="1" applyAlignment="1">
      <alignment horizontal="left"/>
    </xf>
    <xf numFmtId="165" fontId="2" fillId="0" borderId="8" xfId="2" applyNumberFormat="1" applyFont="1" applyFill="1" applyBorder="1" applyAlignment="1">
      <alignment horizontal="left"/>
    </xf>
    <xf numFmtId="165" fontId="2" fillId="3" borderId="9" xfId="2" applyNumberFormat="1" applyFont="1" applyFill="1" applyBorder="1" applyAlignment="1">
      <alignment horizontal="left"/>
    </xf>
    <xf numFmtId="165" fontId="2" fillId="0" borderId="0" xfId="2" applyNumberFormat="1" applyFont="1" applyFill="1" applyBorder="1" applyAlignment="1">
      <alignment horizontal="left"/>
    </xf>
    <xf numFmtId="165" fontId="2" fillId="0" borderId="7" xfId="2" applyNumberFormat="1" applyFont="1" applyFill="1" applyBorder="1" applyAlignment="1"/>
  </cellXfs>
  <cellStyles count="4">
    <cellStyle name="Comma" xfId="1" builtinId="3"/>
    <cellStyle name="Comma 2" xfId="2" xr:uid="{D258B00E-AC19-43A7-978E-DF537063855B}"/>
    <cellStyle name="Normal" xfId="0" builtinId="0"/>
    <cellStyle name="Normal 2 2" xfId="3" xr:uid="{8754A7AB-1A98-4B4E-84C5-114BB0EE00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4C878-9F3F-48D6-9950-5C37974CC045}">
  <dimension ref="A1:F72"/>
  <sheetViews>
    <sheetView showGridLines="0" topLeftCell="A32" zoomScale="86" zoomScaleNormal="100" workbookViewId="0">
      <selection activeCell="C9" sqref="C9"/>
    </sheetView>
  </sheetViews>
  <sheetFormatPr defaultColWidth="8.7109375" defaultRowHeight="12.6"/>
  <cols>
    <col min="1" max="1" width="40.7109375" style="3" bestFit="1" customWidth="1"/>
    <col min="2" max="2" width="1.42578125" style="3" customWidth="1"/>
    <col min="3" max="3" width="12" style="3" bestFit="1" customWidth="1"/>
    <col min="4" max="4" width="2.28515625" style="3" customWidth="1"/>
    <col min="5" max="5" width="11.5703125" style="3" bestFit="1" customWidth="1"/>
    <col min="6" max="16384" width="8.7109375" style="3"/>
  </cols>
  <sheetData>
    <row r="1" spans="1:5" ht="12.95">
      <c r="A1" s="1" t="s">
        <v>0</v>
      </c>
    </row>
    <row r="2" spans="1:5" ht="12.95">
      <c r="A2" s="1" t="s">
        <v>1</v>
      </c>
    </row>
    <row r="3" spans="1:5" ht="12.95">
      <c r="A3" s="1" t="s">
        <v>2</v>
      </c>
    </row>
    <row r="4" spans="1:5" ht="12.95">
      <c r="A4" s="1"/>
    </row>
    <row r="5" spans="1:5" ht="12.95">
      <c r="A5" s="1"/>
      <c r="B5" s="13"/>
      <c r="C5" s="4" t="s">
        <v>3</v>
      </c>
      <c r="E5" s="4" t="s">
        <v>4</v>
      </c>
    </row>
    <row r="6" spans="1:5" ht="12.95">
      <c r="B6" s="14"/>
      <c r="C6" s="5">
        <v>2025</v>
      </c>
      <c r="E6" s="5">
        <v>2024</v>
      </c>
    </row>
    <row r="7" spans="1:5" ht="12.95">
      <c r="A7" s="1" t="s">
        <v>5</v>
      </c>
      <c r="B7" s="1"/>
      <c r="E7" s="1"/>
    </row>
    <row r="8" spans="1:5" ht="12.95">
      <c r="A8" s="1" t="s">
        <v>6</v>
      </c>
      <c r="B8" s="1"/>
      <c r="E8" s="1"/>
    </row>
    <row r="9" spans="1:5" ht="12.95">
      <c r="A9" s="3" t="s">
        <v>7</v>
      </c>
      <c r="B9" s="15"/>
      <c r="C9" s="15">
        <v>58390</v>
      </c>
      <c r="E9" s="16">
        <v>55235.225132</v>
      </c>
    </row>
    <row r="10" spans="1:5" ht="12.95">
      <c r="A10" s="3" t="s">
        <v>8</v>
      </c>
      <c r="B10" s="15"/>
      <c r="C10" s="15">
        <v>232963</v>
      </c>
      <c r="E10" s="16">
        <v>204213</v>
      </c>
    </row>
    <row r="11" spans="1:5" ht="12.95">
      <c r="A11" s="3" t="s">
        <v>9</v>
      </c>
      <c r="B11" s="15"/>
      <c r="C11" s="15">
        <v>32990</v>
      </c>
      <c r="E11" s="16">
        <v>32380</v>
      </c>
    </row>
    <row r="12" spans="1:5" ht="12.95">
      <c r="A12" s="3" t="s">
        <v>10</v>
      </c>
      <c r="B12" s="15"/>
      <c r="C12" s="15">
        <v>200</v>
      </c>
      <c r="E12" s="50">
        <v>0</v>
      </c>
    </row>
    <row r="13" spans="1:5" ht="12.95">
      <c r="A13" s="3" t="s">
        <v>11</v>
      </c>
      <c r="B13" s="15"/>
      <c r="C13" s="15">
        <v>8592</v>
      </c>
      <c r="E13" s="16">
        <v>18072.882000000001</v>
      </c>
    </row>
    <row r="14" spans="1:5" ht="12.95">
      <c r="A14" s="3" t="s">
        <v>12</v>
      </c>
      <c r="B14" s="17"/>
      <c r="C14" s="17">
        <v>7167</v>
      </c>
      <c r="E14" s="18">
        <v>5977</v>
      </c>
    </row>
    <row r="15" spans="1:5" ht="12.95">
      <c r="B15" s="15"/>
      <c r="C15" s="15">
        <f>SUM(C9:C14)</f>
        <v>340302</v>
      </c>
      <c r="E15" s="16">
        <f>SUM(E9:E14)</f>
        <v>315878.10713199998</v>
      </c>
    </row>
    <row r="16" spans="1:5" ht="12.95">
      <c r="A16" s="1" t="s">
        <v>13</v>
      </c>
      <c r="B16" s="15"/>
      <c r="C16" s="15"/>
      <c r="E16" s="16"/>
    </row>
    <row r="17" spans="1:6" ht="12.95">
      <c r="A17" s="3" t="s">
        <v>12</v>
      </c>
      <c r="B17" s="15"/>
      <c r="C17" s="15">
        <v>22230</v>
      </c>
      <c r="E17" s="16">
        <v>24704</v>
      </c>
    </row>
    <row r="18" spans="1:6" ht="12.95">
      <c r="A18" s="3" t="s">
        <v>14</v>
      </c>
      <c r="B18" s="15"/>
      <c r="C18" s="15">
        <v>800</v>
      </c>
      <c r="E18" s="16">
        <v>1000</v>
      </c>
    </row>
    <row r="19" spans="1:6" ht="12.95">
      <c r="A19" s="3" t="s">
        <v>15</v>
      </c>
      <c r="B19" s="15"/>
      <c r="C19" s="15">
        <v>53186</v>
      </c>
      <c r="E19" s="16">
        <v>37945</v>
      </c>
    </row>
    <row r="20" spans="1:6" ht="12.95">
      <c r="A20" s="3" t="s">
        <v>16</v>
      </c>
      <c r="B20" s="15"/>
      <c r="C20" s="15">
        <v>850336</v>
      </c>
      <c r="E20" s="16">
        <v>850336</v>
      </c>
    </row>
    <row r="21" spans="1:6" ht="12.95">
      <c r="A21" s="3" t="s">
        <v>17</v>
      </c>
      <c r="B21" s="15"/>
      <c r="C21" s="15">
        <v>29397</v>
      </c>
      <c r="E21" s="16">
        <v>29125</v>
      </c>
    </row>
    <row r="22" spans="1:6" ht="12.95">
      <c r="A22" s="3" t="s">
        <v>18</v>
      </c>
      <c r="B22" s="15"/>
      <c r="C22" s="15">
        <v>7381</v>
      </c>
      <c r="E22" s="16">
        <v>6219</v>
      </c>
    </row>
    <row r="23" spans="1:6" ht="12.95">
      <c r="A23" s="3" t="s">
        <v>19</v>
      </c>
      <c r="B23" s="15"/>
      <c r="C23" s="15">
        <v>101870</v>
      </c>
      <c r="D23" s="19"/>
      <c r="E23" s="16">
        <v>96047</v>
      </c>
    </row>
    <row r="24" spans="1:6" ht="12.95">
      <c r="A24" s="3" t="s">
        <v>20</v>
      </c>
      <c r="B24" s="15"/>
      <c r="C24" s="15">
        <v>471167</v>
      </c>
      <c r="E24" s="16">
        <v>452660.07199999999</v>
      </c>
    </row>
    <row r="25" spans="1:6" ht="12.95">
      <c r="A25" s="3" t="s">
        <v>21</v>
      </c>
      <c r="B25" s="15"/>
      <c r="C25" s="15">
        <v>75694.369557226397</v>
      </c>
      <c r="E25" s="16">
        <v>75509.656874862601</v>
      </c>
    </row>
    <row r="26" spans="1:6" ht="12.95">
      <c r="A26" s="3" t="s">
        <v>22</v>
      </c>
      <c r="B26" s="17"/>
      <c r="C26" s="17">
        <v>2423</v>
      </c>
      <c r="E26" s="18">
        <v>2941</v>
      </c>
    </row>
    <row r="27" spans="1:6" ht="12.95">
      <c r="A27" s="20"/>
      <c r="B27" s="15"/>
      <c r="C27" s="15">
        <f>SUM(C16:C26)</f>
        <v>1614484.3695572263</v>
      </c>
      <c r="E27" s="16">
        <f>SUM(E16:E26)</f>
        <v>1576486.7288748624</v>
      </c>
    </row>
    <row r="28" spans="1:6" ht="13.5" thickBot="1">
      <c r="A28" s="1" t="s">
        <v>23</v>
      </c>
      <c r="B28" s="21"/>
      <c r="C28" s="21">
        <f>C15+C27</f>
        <v>1954786.3695572263</v>
      </c>
      <c r="E28" s="22">
        <f>E15+E27</f>
        <v>1892364.8360068623</v>
      </c>
      <c r="F28" s="19"/>
    </row>
    <row r="29" spans="1:6" ht="13.5" thickTop="1">
      <c r="A29" s="1" t="s">
        <v>24</v>
      </c>
      <c r="B29" s="15"/>
      <c r="C29" s="15"/>
      <c r="E29" s="16"/>
    </row>
    <row r="30" spans="1:6" ht="12.95">
      <c r="A30" s="1" t="s">
        <v>25</v>
      </c>
      <c r="B30" s="15"/>
      <c r="C30" s="15"/>
      <c r="E30" s="16"/>
    </row>
    <row r="31" spans="1:6" ht="12.95">
      <c r="A31" s="3" t="s">
        <v>26</v>
      </c>
      <c r="B31" s="15"/>
      <c r="C31" s="15">
        <v>312122</v>
      </c>
      <c r="E31" s="16">
        <v>289054</v>
      </c>
    </row>
    <row r="32" spans="1:6" ht="12.95">
      <c r="A32" s="3" t="s">
        <v>27</v>
      </c>
      <c r="B32" s="15"/>
      <c r="C32" s="15">
        <v>44833</v>
      </c>
      <c r="E32" s="16">
        <v>43389</v>
      </c>
    </row>
    <row r="33" spans="1:5" ht="12.95">
      <c r="A33" s="3" t="s">
        <v>28</v>
      </c>
      <c r="B33" s="15"/>
      <c r="C33" s="15">
        <v>12018.37</v>
      </c>
      <c r="E33" s="16">
        <v>14890.87</v>
      </c>
    </row>
    <row r="34" spans="1:5" ht="12.95">
      <c r="A34" s="3" t="s">
        <v>29</v>
      </c>
      <c r="B34" s="15"/>
      <c r="C34" s="15">
        <v>10062</v>
      </c>
      <c r="E34" s="16">
        <v>10152</v>
      </c>
    </row>
    <row r="35" spans="1:5" ht="12.95">
      <c r="A35" s="3" t="s">
        <v>30</v>
      </c>
      <c r="B35" s="17"/>
      <c r="C35" s="17">
        <v>64976</v>
      </c>
      <c r="E35" s="18">
        <v>45809</v>
      </c>
    </row>
    <row r="36" spans="1:5" ht="12.95">
      <c r="B36" s="15"/>
      <c r="C36" s="15">
        <f>SUM(C31:C35)</f>
        <v>444011.37</v>
      </c>
      <c r="E36" s="16">
        <f>SUM(E31:E35)</f>
        <v>403294.87</v>
      </c>
    </row>
    <row r="37" spans="1:5" ht="12.95">
      <c r="A37" s="1" t="s">
        <v>31</v>
      </c>
      <c r="B37" s="15"/>
      <c r="C37" s="15"/>
      <c r="E37" s="16"/>
    </row>
    <row r="38" spans="1:5" ht="12.95">
      <c r="A38" s="3" t="s">
        <v>29</v>
      </c>
      <c r="B38" s="15"/>
      <c r="C38" s="15">
        <v>130060</v>
      </c>
      <c r="E38" s="16">
        <v>123818</v>
      </c>
    </row>
    <row r="39" spans="1:5" ht="12.95">
      <c r="A39" s="3" t="s">
        <v>30</v>
      </c>
      <c r="B39" s="15"/>
      <c r="C39" s="15">
        <v>481035</v>
      </c>
      <c r="E39" s="16">
        <v>471845</v>
      </c>
    </row>
    <row r="40" spans="1:5" ht="12.95">
      <c r="A40" s="3" t="s">
        <v>32</v>
      </c>
      <c r="B40" s="15"/>
      <c r="C40" s="15">
        <v>4029</v>
      </c>
      <c r="E40" s="16">
        <v>4226</v>
      </c>
    </row>
    <row r="41" spans="1:5" ht="12.95">
      <c r="A41" s="3" t="s">
        <v>33</v>
      </c>
      <c r="B41" s="17"/>
      <c r="C41" s="17">
        <v>95892</v>
      </c>
      <c r="E41" s="18">
        <v>99293</v>
      </c>
    </row>
    <row r="42" spans="1:5" ht="12.95">
      <c r="B42" s="15"/>
      <c r="C42" s="15">
        <f>SUM(C38:C41)</f>
        <v>711016</v>
      </c>
      <c r="E42" s="16">
        <f>SUM(E38:E41)</f>
        <v>699182</v>
      </c>
    </row>
    <row r="43" spans="1:5" ht="13.5" thickBot="1">
      <c r="A43" s="3" t="s">
        <v>34</v>
      </c>
      <c r="B43" s="21"/>
      <c r="C43" s="21">
        <f>C36+C42</f>
        <v>1155027.3700000001</v>
      </c>
      <c r="E43" s="22">
        <f>E36+E42</f>
        <v>1102476.8700000001</v>
      </c>
    </row>
    <row r="44" spans="1:5" ht="13.5" thickTop="1">
      <c r="A44" s="1" t="s">
        <v>35</v>
      </c>
      <c r="B44" s="15"/>
      <c r="C44" s="15"/>
      <c r="E44" s="16"/>
    </row>
    <row r="45" spans="1:5" ht="12.95">
      <c r="A45" s="3" t="s">
        <v>36</v>
      </c>
      <c r="B45" s="15"/>
      <c r="C45" s="15">
        <v>75001</v>
      </c>
      <c r="E45" s="16">
        <v>75000</v>
      </c>
    </row>
    <row r="46" spans="1:5" ht="12.95">
      <c r="A46" s="3" t="s">
        <v>37</v>
      </c>
      <c r="B46" s="15"/>
      <c r="C46" s="15">
        <v>-139</v>
      </c>
      <c r="E46" s="16">
        <v>-191</v>
      </c>
    </row>
    <row r="47" spans="1:5" ht="12.95">
      <c r="A47" s="3" t="s">
        <v>38</v>
      </c>
      <c r="B47" s="15"/>
      <c r="C47" s="15">
        <v>-1553</v>
      </c>
      <c r="E47" s="16">
        <v>-1815</v>
      </c>
    </row>
    <row r="48" spans="1:5" ht="12.95">
      <c r="A48" s="3" t="s">
        <v>39</v>
      </c>
      <c r="B48" s="15"/>
      <c r="C48" s="15">
        <v>25000</v>
      </c>
      <c r="E48" s="16">
        <v>25000</v>
      </c>
    </row>
    <row r="49" spans="1:5" ht="12.95">
      <c r="A49" s="3" t="s">
        <v>40</v>
      </c>
      <c r="B49" s="15"/>
      <c r="C49" s="15">
        <v>49875</v>
      </c>
      <c r="E49" s="16">
        <v>49875</v>
      </c>
    </row>
    <row r="50" spans="1:5" ht="12.95">
      <c r="A50" s="3" t="s">
        <v>41</v>
      </c>
      <c r="B50" s="15"/>
      <c r="C50" s="15">
        <v>7288</v>
      </c>
      <c r="E50" s="16">
        <v>7288</v>
      </c>
    </row>
    <row r="51" spans="1:5" ht="12.95">
      <c r="A51" s="3" t="s">
        <v>42</v>
      </c>
      <c r="B51" s="15"/>
      <c r="C51" s="15">
        <v>36893</v>
      </c>
      <c r="E51" s="16">
        <v>36893</v>
      </c>
    </row>
    <row r="52" spans="1:5" ht="14.1">
      <c r="A52" s="10" t="s">
        <v>43</v>
      </c>
      <c r="B52" s="15"/>
      <c r="C52" s="15">
        <v>-77</v>
      </c>
      <c r="E52" s="16"/>
    </row>
    <row r="53" spans="1:5" ht="12.95">
      <c r="A53" s="3" t="s">
        <v>44</v>
      </c>
      <c r="B53" s="17"/>
      <c r="C53" s="17">
        <v>604382.14132236375</v>
      </c>
      <c r="E53" s="18">
        <v>595857</v>
      </c>
    </row>
    <row r="54" spans="1:5" ht="12.95">
      <c r="A54" s="1" t="s">
        <v>45</v>
      </c>
      <c r="B54" s="15"/>
      <c r="C54" s="15">
        <f>SUM(C45:C53)</f>
        <v>796670.14132236375</v>
      </c>
      <c r="E54" s="16">
        <f>SUM(E45:E53)</f>
        <v>787907</v>
      </c>
    </row>
    <row r="55" spans="1:5" ht="12.95">
      <c r="A55" s="1" t="s">
        <v>46</v>
      </c>
      <c r="B55" s="17"/>
      <c r="C55" s="17">
        <v>3088.7405764730029</v>
      </c>
      <c r="E55" s="18">
        <v>1981</v>
      </c>
    </row>
    <row r="56" spans="1:5" ht="12.95">
      <c r="A56" s="1" t="s">
        <v>47</v>
      </c>
      <c r="B56" s="15"/>
      <c r="C56" s="15">
        <f>C54+C55</f>
        <v>799758.8818988367</v>
      </c>
      <c r="E56" s="16">
        <f>E54+E55</f>
        <v>789888</v>
      </c>
    </row>
    <row r="57" spans="1:5" ht="13.5" thickBot="1">
      <c r="A57" s="3" t="s">
        <v>48</v>
      </c>
      <c r="B57" s="21"/>
      <c r="C57" s="21">
        <f>C56+C43</f>
        <v>1954786.2518988368</v>
      </c>
      <c r="E57" s="22">
        <f>E56+E43</f>
        <v>1892364.87</v>
      </c>
    </row>
    <row r="58" spans="1:5" ht="13.5" thickTop="1">
      <c r="B58" s="23"/>
      <c r="C58" s="24">
        <f>C57-C28</f>
        <v>-0.11765838949941099</v>
      </c>
      <c r="E58" s="23">
        <f>E57-E28</f>
        <v>3.3993137767538428E-2</v>
      </c>
    </row>
    <row r="59" spans="1:5" ht="12.95">
      <c r="B59" s="24"/>
      <c r="C59" s="23"/>
      <c r="E59" s="24"/>
    </row>
    <row r="60" spans="1:5" ht="12.95">
      <c r="B60" s="24"/>
      <c r="C60" s="23"/>
      <c r="E60" s="24"/>
    </row>
    <row r="61" spans="1:5">
      <c r="B61" s="23"/>
      <c r="C61" s="23"/>
      <c r="E61" s="23"/>
    </row>
    <row r="62" spans="1:5">
      <c r="B62" s="23"/>
      <c r="C62" s="23"/>
      <c r="E62" s="23"/>
    </row>
    <row r="63" spans="1:5">
      <c r="B63" s="23"/>
      <c r="C63" s="23"/>
      <c r="E63" s="23"/>
    </row>
    <row r="64" spans="1:5">
      <c r="B64" s="23"/>
      <c r="C64" s="23"/>
      <c r="E64" s="23"/>
    </row>
    <row r="65" spans="2:5">
      <c r="B65" s="23"/>
      <c r="C65" s="23"/>
      <c r="E65" s="23"/>
    </row>
    <row r="66" spans="2:5">
      <c r="B66" s="23"/>
      <c r="C66" s="23"/>
      <c r="E66" s="23"/>
    </row>
    <row r="67" spans="2:5">
      <c r="B67" s="23"/>
      <c r="C67" s="23"/>
      <c r="E67" s="23"/>
    </row>
    <row r="68" spans="2:5">
      <c r="B68" s="23"/>
      <c r="C68" s="23"/>
      <c r="E68" s="23"/>
    </row>
    <row r="69" spans="2:5">
      <c r="B69" s="23"/>
      <c r="C69" s="23"/>
      <c r="E69" s="23"/>
    </row>
    <row r="70" spans="2:5">
      <c r="B70" s="23"/>
      <c r="C70" s="23"/>
      <c r="E70" s="23"/>
    </row>
    <row r="71" spans="2:5">
      <c r="B71" s="23"/>
      <c r="C71" s="23"/>
      <c r="E71" s="23"/>
    </row>
    <row r="72" spans="2:5">
      <c r="B72" s="23"/>
      <c r="C72" s="23"/>
      <c r="E72" s="23"/>
    </row>
  </sheetData>
  <pageMargins left="0.7" right="0.7" top="0.5" bottom="0.5" header="0.3" footer="0.3"/>
  <pageSetup paperSize="9" orientation="portrait" r:id="rId1"/>
  <headerFooter>
    <oddFooter>&amp;L_x000D_&amp;1#&amp;"Calibri"&amp;10&amp;K000000 Omantel - Concealed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77289-EF46-491B-8F39-17639E584042}">
  <dimension ref="A1:D29"/>
  <sheetViews>
    <sheetView topLeftCell="A7" workbookViewId="0">
      <selection activeCell="B19" sqref="B19"/>
    </sheetView>
  </sheetViews>
  <sheetFormatPr defaultColWidth="8.7109375" defaultRowHeight="12.6"/>
  <cols>
    <col min="1" max="1" width="37.42578125" style="2" bestFit="1" customWidth="1"/>
    <col min="2" max="2" width="10.5703125" style="2" customWidth="1"/>
    <col min="3" max="3" width="0.85546875" style="2" customWidth="1"/>
    <col min="4" max="4" width="11.85546875" style="2" customWidth="1"/>
    <col min="5" max="16384" width="8.7109375" style="2"/>
  </cols>
  <sheetData>
    <row r="1" spans="1:4" ht="12.95">
      <c r="A1" s="1" t="s">
        <v>0</v>
      </c>
      <c r="D1" s="1"/>
    </row>
    <row r="2" spans="1:4" ht="12.95">
      <c r="A2" s="1" t="s">
        <v>1</v>
      </c>
      <c r="B2" s="3"/>
      <c r="D2" s="1"/>
    </row>
    <row r="3" spans="1:4" ht="12.95">
      <c r="A3" s="1" t="s">
        <v>49</v>
      </c>
      <c r="B3" s="3"/>
      <c r="D3" s="1"/>
    </row>
    <row r="4" spans="1:4" ht="12.95">
      <c r="A4" s="1"/>
      <c r="B4" s="3"/>
      <c r="D4" s="1"/>
    </row>
    <row r="5" spans="1:4" ht="12.95">
      <c r="A5" s="1"/>
      <c r="B5" s="4" t="s">
        <v>3</v>
      </c>
      <c r="D5" s="4" t="s">
        <v>3</v>
      </c>
    </row>
    <row r="6" spans="1:4">
      <c r="A6" s="3"/>
      <c r="B6" s="5">
        <v>2025</v>
      </c>
      <c r="D6" s="5">
        <v>2024</v>
      </c>
    </row>
    <row r="8" spans="1:4" ht="12.95">
      <c r="A8" s="2" t="s">
        <v>50</v>
      </c>
      <c r="B8" s="52">
        <v>493228</v>
      </c>
      <c r="D8" s="11">
        <v>452796</v>
      </c>
    </row>
    <row r="9" spans="1:4" ht="12.95">
      <c r="A9" s="2" t="s">
        <v>51</v>
      </c>
      <c r="B9" s="52">
        <v>-233902</v>
      </c>
      <c r="D9" s="11">
        <v>-205735</v>
      </c>
    </row>
    <row r="10" spans="1:4" ht="12.95">
      <c r="A10" s="2" t="s">
        <v>52</v>
      </c>
      <c r="B10" s="52">
        <v>-126829</v>
      </c>
      <c r="D10" s="11">
        <v>-118643</v>
      </c>
    </row>
    <row r="11" spans="1:4" ht="12.95">
      <c r="A11" s="2" t="s">
        <v>53</v>
      </c>
      <c r="B11" s="52">
        <v>-89802.687317636184</v>
      </c>
      <c r="D11" s="11">
        <v>-81481.235622829015</v>
      </c>
    </row>
    <row r="12" spans="1:4" ht="12.95">
      <c r="A12" s="2" t="s">
        <v>54</v>
      </c>
      <c r="B12" s="52">
        <v>-4665</v>
      </c>
      <c r="D12" s="11">
        <v>-3725</v>
      </c>
    </row>
    <row r="13" spans="1:4" ht="12.95">
      <c r="A13" s="2" t="s">
        <v>55</v>
      </c>
      <c r="B13" s="52">
        <v>1992</v>
      </c>
      <c r="D13" s="11">
        <v>1289</v>
      </c>
    </row>
    <row r="14" spans="1:4" ht="12.95">
      <c r="A14" s="2" t="s">
        <v>56</v>
      </c>
      <c r="B14" s="52">
        <v>42580</v>
      </c>
      <c r="D14" s="11">
        <v>42664</v>
      </c>
    </row>
    <row r="15" spans="1:4" ht="12.95">
      <c r="A15" s="2" t="s">
        <v>57</v>
      </c>
      <c r="B15" s="6">
        <v>4227</v>
      </c>
      <c r="D15" s="11">
        <v>3940</v>
      </c>
    </row>
    <row r="16" spans="1:4" ht="12.95">
      <c r="A16" s="2" t="s">
        <v>58</v>
      </c>
      <c r="B16" s="6">
        <v>435</v>
      </c>
      <c r="D16" s="11">
        <v>2183</v>
      </c>
    </row>
    <row r="17" spans="1:4" ht="12.95">
      <c r="A17" s="2" t="s">
        <v>59</v>
      </c>
      <c r="B17" s="52">
        <v>-33708.032999999996</v>
      </c>
      <c r="D17" s="11">
        <v>-32371.032999999996</v>
      </c>
    </row>
    <row r="18" spans="1:4" ht="12.95">
      <c r="A18" s="2" t="s">
        <v>60</v>
      </c>
      <c r="B18" s="53">
        <v>40</v>
      </c>
      <c r="D18" s="51">
        <v>-178.9907200000016</v>
      </c>
    </row>
    <row r="19" spans="1:4" ht="12.95">
      <c r="A19" s="2" t="s">
        <v>61</v>
      </c>
      <c r="B19" s="6">
        <f>SUM(B8:B18)</f>
        <v>53595.27968236382</v>
      </c>
      <c r="D19" s="7">
        <f>SUM(D8:D18)</f>
        <v>60737.740657170987</v>
      </c>
    </row>
    <row r="20" spans="1:4" ht="12.95">
      <c r="A20" s="2" t="s">
        <v>62</v>
      </c>
      <c r="B20" s="53">
        <v>-3379.3999999999942</v>
      </c>
      <c r="D20" s="51">
        <v>-6037.9999999999991</v>
      </c>
    </row>
    <row r="21" spans="1:4" ht="12.95">
      <c r="A21" s="8" t="s">
        <v>63</v>
      </c>
      <c r="B21" s="6">
        <f>SUM(B19:B20)</f>
        <v>50215.879682363826</v>
      </c>
      <c r="D21" s="7">
        <f>SUM(D19:D20)</f>
        <v>54699.740657170987</v>
      </c>
    </row>
    <row r="22" spans="1:4" ht="12.95">
      <c r="A22" s="8" t="s">
        <v>64</v>
      </c>
      <c r="B22" s="6"/>
      <c r="D22" s="8"/>
    </row>
    <row r="23" spans="1:4" ht="12.95">
      <c r="A23" s="2" t="s">
        <v>65</v>
      </c>
      <c r="B23" s="52">
        <v>49713.208322363804</v>
      </c>
      <c r="D23" s="11">
        <v>54466.500657170982</v>
      </c>
    </row>
    <row r="24" spans="1:4" ht="12.95">
      <c r="A24" s="2" t="s">
        <v>66</v>
      </c>
      <c r="B24" s="52">
        <v>502.74399999997786</v>
      </c>
      <c r="D24" s="11">
        <v>233.24000000000456</v>
      </c>
    </row>
    <row r="25" spans="1:4" ht="12.95">
      <c r="A25" s="2" t="s">
        <v>63</v>
      </c>
      <c r="B25" s="12">
        <f>SUM(B23:B24)</f>
        <v>50215.952322363781</v>
      </c>
      <c r="D25" s="54">
        <f>SUM(D23:D24)</f>
        <v>54699.740657170987</v>
      </c>
    </row>
    <row r="26" spans="1:4" ht="12.95">
      <c r="B26" s="8"/>
    </row>
    <row r="27" spans="1:4" ht="12.95">
      <c r="B27" s="8"/>
      <c r="D27" s="9"/>
    </row>
    <row r="28" spans="1:4" ht="12.95">
      <c r="B28" s="8"/>
    </row>
    <row r="29" spans="1:4" ht="12.95">
      <c r="B29" s="8"/>
    </row>
  </sheetData>
  <pageMargins left="0.7" right="0.7" top="0.75" bottom="0.75" header="0.3" footer="0.3"/>
  <headerFooter>
    <oddFooter>&amp;L_x000D_&amp;1#&amp;"Aptos"&amp;10&amp;K000000 Omantel - Concealed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A484E-6411-4F2C-A91F-B5470B39FAD5}">
  <dimension ref="A1:K52"/>
  <sheetViews>
    <sheetView showGridLines="0" tabSelected="1" topLeftCell="A13" zoomScaleNormal="100" workbookViewId="0">
      <selection activeCell="H28" sqref="H28:I28"/>
    </sheetView>
  </sheetViews>
  <sheetFormatPr defaultRowHeight="14.45"/>
  <cols>
    <col min="1" max="1" width="51.140625" bestFit="1" customWidth="1"/>
    <col min="2" max="3" width="9.28515625" bestFit="1" customWidth="1"/>
    <col min="4" max="4" width="10.85546875" hidden="1" customWidth="1"/>
    <col min="5" max="6" width="0" hidden="1" customWidth="1"/>
  </cols>
  <sheetData>
    <row r="1" spans="1:9">
      <c r="A1" s="1" t="s">
        <v>0</v>
      </c>
      <c r="B1" s="1"/>
    </row>
    <row r="2" spans="1:9">
      <c r="A2" s="1" t="s">
        <v>1</v>
      </c>
      <c r="B2" s="1"/>
      <c r="C2" s="3"/>
    </row>
    <row r="3" spans="1:9">
      <c r="A3" s="1" t="s">
        <v>67</v>
      </c>
      <c r="B3" s="1"/>
      <c r="C3" s="3"/>
    </row>
    <row r="4" spans="1:9">
      <c r="A4" s="1"/>
      <c r="B4" s="1"/>
      <c r="C4" s="3"/>
    </row>
    <row r="5" spans="1:9">
      <c r="A5" s="25"/>
      <c r="B5" s="26" t="s">
        <v>3</v>
      </c>
      <c r="C5" s="26" t="s">
        <v>3</v>
      </c>
    </row>
    <row r="6" spans="1:9">
      <c r="A6" s="27" t="s">
        <v>68</v>
      </c>
      <c r="B6" s="28">
        <v>2025</v>
      </c>
      <c r="C6" s="29" t="s">
        <v>69</v>
      </c>
    </row>
    <row r="7" spans="1:9">
      <c r="A7" s="30" t="s">
        <v>70</v>
      </c>
      <c r="B7" s="31">
        <f>IS!B19</f>
        <v>53595.27968236382</v>
      </c>
      <c r="C7" s="49">
        <f>IS!D19</f>
        <v>60737.740657170987</v>
      </c>
      <c r="D7" s="33">
        <v>37592</v>
      </c>
      <c r="E7" s="34">
        <f>D7-B7</f>
        <v>-16003.27968236382</v>
      </c>
      <c r="G7" s="34"/>
      <c r="H7" s="34"/>
      <c r="I7" s="34"/>
    </row>
    <row r="8" spans="1:9">
      <c r="A8" s="30" t="s">
        <v>71</v>
      </c>
      <c r="B8" s="31"/>
      <c r="C8" s="32"/>
      <c r="D8" s="33"/>
    </row>
    <row r="9" spans="1:9">
      <c r="A9" s="35" t="s">
        <v>72</v>
      </c>
      <c r="B9" s="31">
        <f>-IS!B11</f>
        <v>89802.687317636184</v>
      </c>
      <c r="C9" s="32">
        <f>-IS!D11</f>
        <v>81481.235622829015</v>
      </c>
      <c r="D9" s="33">
        <v>58634</v>
      </c>
      <c r="E9" s="34">
        <f t="shared" ref="E9:E15" si="0">D9-B9</f>
        <v>-31168.687317636184</v>
      </c>
    </row>
    <row r="10" spans="1:9">
      <c r="A10" s="35" t="s">
        <v>73</v>
      </c>
      <c r="B10" s="31">
        <f>-IS!B12</f>
        <v>4665</v>
      </c>
      <c r="C10" s="32">
        <f>-IS!D12</f>
        <v>3725</v>
      </c>
      <c r="D10" s="33">
        <v>3606</v>
      </c>
      <c r="E10" s="34">
        <f t="shared" si="0"/>
        <v>-1059</v>
      </c>
    </row>
    <row r="11" spans="1:9">
      <c r="A11" s="35" t="s">
        <v>74</v>
      </c>
      <c r="B11" s="31">
        <f>-IS!B13</f>
        <v>-1992</v>
      </c>
      <c r="C11" s="32">
        <f>-IS!D13</f>
        <v>-1289</v>
      </c>
      <c r="D11" s="33">
        <v>-1293</v>
      </c>
      <c r="E11" s="34">
        <f t="shared" si="0"/>
        <v>699</v>
      </c>
    </row>
    <row r="12" spans="1:9">
      <c r="A12" s="35" t="s">
        <v>75</v>
      </c>
      <c r="B12" s="31">
        <f>-IS!B14</f>
        <v>-42580</v>
      </c>
      <c r="C12" s="32">
        <f>-IS!D14</f>
        <v>-42664</v>
      </c>
      <c r="D12" s="33">
        <f>-32151+29300</f>
        <v>-2851</v>
      </c>
      <c r="E12" s="34">
        <f t="shared" si="0"/>
        <v>39729</v>
      </c>
    </row>
    <row r="13" spans="1:9">
      <c r="A13" s="35" t="s">
        <v>76</v>
      </c>
      <c r="B13" s="31">
        <f>-IS!B15</f>
        <v>-4227</v>
      </c>
      <c r="C13" s="32">
        <f>-IS!D15</f>
        <v>-3940</v>
      </c>
      <c r="D13" s="33"/>
      <c r="E13" s="34">
        <f t="shared" si="0"/>
        <v>4227</v>
      </c>
    </row>
    <row r="14" spans="1:9">
      <c r="A14" s="35" t="s">
        <v>77</v>
      </c>
      <c r="B14" s="31">
        <f>-IS!B17</f>
        <v>33708.032999999996</v>
      </c>
      <c r="C14" s="32">
        <f>-IS!D17</f>
        <v>32371.032999999996</v>
      </c>
      <c r="D14" s="33">
        <v>22439</v>
      </c>
      <c r="E14" s="34">
        <f t="shared" si="0"/>
        <v>-11269.032999999996</v>
      </c>
    </row>
    <row r="15" spans="1:9">
      <c r="A15" s="35" t="s">
        <v>78</v>
      </c>
      <c r="B15" s="31">
        <f>-IS!B18</f>
        <v>-40</v>
      </c>
      <c r="C15" s="32">
        <f>-IS!D18</f>
        <v>178.9907200000016</v>
      </c>
      <c r="D15" s="33">
        <v>-509</v>
      </c>
      <c r="E15" s="34">
        <f t="shared" si="0"/>
        <v>-469</v>
      </c>
    </row>
    <row r="16" spans="1:9">
      <c r="A16" s="35" t="s">
        <v>79</v>
      </c>
      <c r="B16" s="55">
        <v>-339</v>
      </c>
      <c r="C16" s="36">
        <v>-29</v>
      </c>
      <c r="D16" s="33"/>
      <c r="E16" s="34"/>
    </row>
    <row r="17" spans="1:11">
      <c r="A17" s="35" t="s">
        <v>80</v>
      </c>
      <c r="B17" s="37">
        <f>SUM(B7:B16)</f>
        <v>132593</v>
      </c>
      <c r="C17" s="32">
        <f>SUM(C7:C16)</f>
        <v>130572</v>
      </c>
      <c r="D17" s="33">
        <f>SUM(D7:D15)</f>
        <v>117618</v>
      </c>
      <c r="E17">
        <v>88392.812440000009</v>
      </c>
      <c r="F17">
        <f>D17-E17</f>
        <v>29225.187559999991</v>
      </c>
    </row>
    <row r="18" spans="1:11">
      <c r="A18" s="35" t="s">
        <v>81</v>
      </c>
      <c r="B18" s="31">
        <f>-36674-606</f>
        <v>-37280</v>
      </c>
      <c r="C18" s="32">
        <v>11859</v>
      </c>
      <c r="D18">
        <v>-25023</v>
      </c>
    </row>
    <row r="19" spans="1:11">
      <c r="A19" s="35" t="s">
        <v>82</v>
      </c>
      <c r="B19" s="31">
        <v>9732</v>
      </c>
      <c r="C19" s="32">
        <v>5229</v>
      </c>
      <c r="D19">
        <v>10264</v>
      </c>
    </row>
    <row r="20" spans="1:11">
      <c r="A20" s="35" t="s">
        <v>83</v>
      </c>
      <c r="B20" s="55">
        <f>27512-19</f>
        <v>27493</v>
      </c>
      <c r="C20" s="36">
        <v>-14355</v>
      </c>
      <c r="D20">
        <v>-13126</v>
      </c>
    </row>
    <row r="21" spans="1:11">
      <c r="A21" s="38" t="s">
        <v>84</v>
      </c>
      <c r="B21" s="37">
        <f>SUM(B17:B20)</f>
        <v>132538</v>
      </c>
      <c r="C21" s="32">
        <f>SUM(C17:C20)</f>
        <v>133305</v>
      </c>
      <c r="D21" s="34">
        <f>SUM(D17:D20)</f>
        <v>89733</v>
      </c>
      <c r="I21" s="34"/>
      <c r="K21" s="34"/>
    </row>
    <row r="22" spans="1:11">
      <c r="A22" s="38" t="s">
        <v>85</v>
      </c>
      <c r="B22" s="55">
        <v>-6689</v>
      </c>
      <c r="C22" s="36">
        <v>-5919</v>
      </c>
      <c r="D22">
        <v>-6689</v>
      </c>
    </row>
    <row r="23" spans="1:11">
      <c r="A23" s="38" t="s">
        <v>86</v>
      </c>
      <c r="B23" s="37">
        <f>SUM(B21:B22)</f>
        <v>125849</v>
      </c>
      <c r="C23" s="32">
        <f>SUM(C21:C22)</f>
        <v>127386</v>
      </c>
      <c r="D23">
        <v>53818.812440000009</v>
      </c>
      <c r="E23" s="34">
        <f>B23-D23</f>
        <v>72030.187559999991</v>
      </c>
      <c r="F23" s="34">
        <f>C23-B23</f>
        <v>1537</v>
      </c>
      <c r="H23" s="58"/>
      <c r="J23" s="34"/>
      <c r="K23" s="34"/>
    </row>
    <row r="24" spans="1:11">
      <c r="A24" s="38" t="s">
        <v>87</v>
      </c>
      <c r="B24" s="37"/>
      <c r="C24" s="30"/>
    </row>
    <row r="25" spans="1:11">
      <c r="A25" s="30" t="s">
        <v>88</v>
      </c>
      <c r="B25" s="37">
        <v>-40</v>
      </c>
      <c r="C25" s="32">
        <v>-500</v>
      </c>
    </row>
    <row r="26" spans="1:11">
      <c r="A26" s="39" t="s">
        <v>89</v>
      </c>
      <c r="B26" s="31">
        <f>-97391-391</f>
        <v>-97782</v>
      </c>
      <c r="C26" s="32">
        <f>-90383</f>
        <v>-90383</v>
      </c>
    </row>
    <row r="27" spans="1:11">
      <c r="A27" s="39" t="s">
        <v>90</v>
      </c>
      <c r="B27" s="31">
        <v>391</v>
      </c>
      <c r="C27" s="32">
        <v>36</v>
      </c>
    </row>
    <row r="28" spans="1:11">
      <c r="A28" s="39" t="s">
        <v>91</v>
      </c>
      <c r="B28" s="40">
        <v>-79</v>
      </c>
      <c r="C28" s="32">
        <v>-6591</v>
      </c>
      <c r="H28" s="34">
        <f>B23+B34</f>
        <v>62546</v>
      </c>
      <c r="I28" s="34">
        <f>C23+C34</f>
        <v>61920</v>
      </c>
    </row>
    <row r="29" spans="1:11">
      <c r="A29" s="30" t="s">
        <v>92</v>
      </c>
      <c r="B29" s="37">
        <v>1924</v>
      </c>
      <c r="C29" s="32">
        <v>439</v>
      </c>
    </row>
    <row r="30" spans="1:11">
      <c r="A30" s="30" t="s">
        <v>93</v>
      </c>
      <c r="B30" s="31">
        <v>-652</v>
      </c>
      <c r="C30" s="32">
        <v>-826</v>
      </c>
    </row>
    <row r="31" spans="1:11">
      <c r="A31" s="30" t="s">
        <v>94</v>
      </c>
      <c r="B31" s="31">
        <v>-14472</v>
      </c>
      <c r="C31" s="32">
        <v>-1822</v>
      </c>
    </row>
    <row r="32" spans="1:11">
      <c r="A32" s="39" t="s">
        <v>95</v>
      </c>
      <c r="B32" s="40">
        <v>45821</v>
      </c>
      <c r="C32" s="32">
        <v>33113</v>
      </c>
    </row>
    <row r="33" spans="1:6">
      <c r="A33" s="39" t="s">
        <v>96</v>
      </c>
      <c r="B33" s="40">
        <v>1586</v>
      </c>
      <c r="C33" s="36">
        <v>1068</v>
      </c>
    </row>
    <row r="34" spans="1:6">
      <c r="A34" s="38" t="s">
        <v>97</v>
      </c>
      <c r="B34" s="44">
        <f>SUM(B25:B33)</f>
        <v>-63303</v>
      </c>
      <c r="C34" s="36">
        <f>SUM(C25:C33)</f>
        <v>-65466</v>
      </c>
      <c r="D34">
        <v>-39985</v>
      </c>
      <c r="E34" s="34">
        <f>B34-D34</f>
        <v>-23318</v>
      </c>
      <c r="F34" s="34"/>
    </row>
    <row r="35" spans="1:6">
      <c r="A35" s="38" t="s">
        <v>98</v>
      </c>
      <c r="B35" s="37"/>
      <c r="C35" s="30"/>
    </row>
    <row r="36" spans="1:6">
      <c r="A36" s="30" t="s">
        <v>99</v>
      </c>
      <c r="B36" s="37">
        <v>116374</v>
      </c>
      <c r="C36" s="32">
        <v>271203</v>
      </c>
    </row>
    <row r="37" spans="1:6">
      <c r="A37" s="30" t="s">
        <v>100</v>
      </c>
      <c r="B37" s="37">
        <v>-93498</v>
      </c>
      <c r="C37" s="32">
        <v>-252350</v>
      </c>
    </row>
    <row r="38" spans="1:6">
      <c r="A38" s="30" t="s">
        <v>101</v>
      </c>
      <c r="B38" s="37">
        <v>-6540</v>
      </c>
      <c r="C38" s="32">
        <v>-6540</v>
      </c>
    </row>
    <row r="39" spans="1:6">
      <c r="A39" s="30" t="s">
        <v>102</v>
      </c>
      <c r="B39" s="37">
        <v>-13393</v>
      </c>
      <c r="C39" s="32">
        <f>-14962+6540</f>
        <v>-8422</v>
      </c>
    </row>
    <row r="40" spans="1:6">
      <c r="A40" s="30" t="s">
        <v>103</v>
      </c>
      <c r="B40" s="37">
        <v>314</v>
      </c>
      <c r="C40" s="32">
        <v>-1596</v>
      </c>
    </row>
    <row r="41" spans="1:6">
      <c r="A41" s="30" t="s">
        <v>104</v>
      </c>
      <c r="B41" s="37">
        <v>-41250</v>
      </c>
      <c r="C41" s="32">
        <v>-41250</v>
      </c>
    </row>
    <row r="42" spans="1:6">
      <c r="A42" s="30" t="s">
        <v>105</v>
      </c>
      <c r="B42" s="57">
        <v>200</v>
      </c>
      <c r="C42" s="32">
        <v>0</v>
      </c>
    </row>
    <row r="43" spans="1:6">
      <c r="A43" s="30" t="s">
        <v>106</v>
      </c>
      <c r="B43" s="56">
        <v>-22110</v>
      </c>
      <c r="C43" s="32">
        <v>-16931</v>
      </c>
    </row>
    <row r="44" spans="1:6">
      <c r="A44" s="38" t="s">
        <v>107</v>
      </c>
      <c r="B44" s="41">
        <f>SUM(B36:B43)</f>
        <v>-59903</v>
      </c>
      <c r="C44" s="42">
        <f>SUM(C36:C43)</f>
        <v>-55886</v>
      </c>
      <c r="D44">
        <v>1604</v>
      </c>
    </row>
    <row r="45" spans="1:6">
      <c r="A45" s="38" t="s">
        <v>108</v>
      </c>
      <c r="B45" s="59">
        <f>B23+B34+B44</f>
        <v>2643</v>
      </c>
      <c r="C45" s="43">
        <f>C23+C34+C44</f>
        <v>6034</v>
      </c>
      <c r="E45" s="34"/>
    </row>
    <row r="46" spans="1:6">
      <c r="A46" s="30" t="s">
        <v>109</v>
      </c>
      <c r="B46" s="37">
        <v>55233.367151432998</v>
      </c>
      <c r="C46" s="32">
        <v>42345</v>
      </c>
    </row>
    <row r="47" spans="1:6">
      <c r="A47" s="30" t="s">
        <v>110</v>
      </c>
      <c r="B47" s="37">
        <v>-25</v>
      </c>
      <c r="C47" s="32">
        <v>0</v>
      </c>
    </row>
    <row r="48" spans="1:6">
      <c r="A48" s="27" t="s">
        <v>111</v>
      </c>
      <c r="B48" s="44">
        <f>SUM(B45:B47)</f>
        <v>57851.367151432998</v>
      </c>
      <c r="C48" s="45">
        <f>SUM(C45:C47)</f>
        <v>48379</v>
      </c>
    </row>
    <row r="49" spans="1:3">
      <c r="A49" s="3"/>
      <c r="B49" s="19"/>
      <c r="C49" s="3"/>
    </row>
    <row r="50" spans="1:3">
      <c r="A50" s="3"/>
      <c r="B50" s="19">
        <v>57851.225131999992</v>
      </c>
      <c r="C50" s="34">
        <v>48379.225131999992</v>
      </c>
    </row>
    <row r="51" spans="1:3">
      <c r="A51" s="46"/>
      <c r="B51" s="47">
        <f>B50-B48</f>
        <v>-0.14201943300577113</v>
      </c>
      <c r="C51" s="47">
        <f>C50-C48</f>
        <v>0.22513199999229982</v>
      </c>
    </row>
    <row r="52" spans="1:3">
      <c r="A52" s="48"/>
      <c r="B52" s="48"/>
      <c r="C52" s="33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7aa2f299-84e6-454e-87c2-b73224ac6fb6" xsi:nil="true"/>
    <lcf76f155ced4ddcb4097134ff3c332f xmlns="f5e39c9a-0115-4391-aef3-f93e5c20fd39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6EB96D2085F54289EBB2AD69C56427" ma:contentTypeVersion="15" ma:contentTypeDescription="Create a new document." ma:contentTypeScope="" ma:versionID="8264ecb6ed5cd24dc1db944116dbfa14">
  <xsd:schema xmlns:xsd="http://www.w3.org/2001/XMLSchema" xmlns:xs="http://www.w3.org/2001/XMLSchema" xmlns:p="http://schemas.microsoft.com/office/2006/metadata/properties" xmlns:ns1="http://schemas.microsoft.com/sharepoint/v3" xmlns:ns2="f5e39c9a-0115-4391-aef3-f93e5c20fd39" xmlns:ns3="7aa2f299-84e6-454e-87c2-b73224ac6fb6" targetNamespace="http://schemas.microsoft.com/office/2006/metadata/properties" ma:root="true" ma:fieldsID="c3060256e44b88e984fc220549bcc467" ns1:_="" ns2:_="" ns3:_="">
    <xsd:import namespace="http://schemas.microsoft.com/sharepoint/v3"/>
    <xsd:import namespace="f5e39c9a-0115-4391-aef3-f93e5c20fd39"/>
    <xsd:import namespace="7aa2f299-84e6-454e-87c2-b73224ac6f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e39c9a-0115-4391-aef3-f93e5c20fd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3eb84e5-4f22-43b1-8d51-e124bce1e9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2f299-84e6-454e-87c2-b73224ac6fb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7212797-5562-4f42-a838-7ff59f9954e2}" ma:internalName="TaxCatchAll" ma:showField="CatchAllData" ma:web="7aa2f299-84e6-454e-87c2-b73224ac6f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317D62-BC19-4B8C-9941-33D59BB9540C}"/>
</file>

<file path=customXml/itemProps2.xml><?xml version="1.0" encoding="utf-8"?>
<ds:datastoreItem xmlns:ds="http://schemas.openxmlformats.org/officeDocument/2006/customXml" ds:itemID="{1BB1E4A3-3DEA-48B3-8749-0C4CEC5E7FB6}"/>
</file>

<file path=customXml/itemProps3.xml><?xml version="1.0" encoding="utf-8"?>
<ds:datastoreItem xmlns:ds="http://schemas.openxmlformats.org/officeDocument/2006/customXml" ds:itemID="{96F1A14A-59A7-44C1-AF67-05F82184A6A0}"/>
</file>

<file path=docMetadata/LabelInfo.xml><?xml version="1.0" encoding="utf-8"?>
<clbl:labelList xmlns:clbl="http://schemas.microsoft.com/office/2020/mipLabelMetadata">
  <clbl:label id="{e42c4766-7e60-410e-a3cb-4565100f2685}" enabled="1" method="Standard" siteId="{2a97cd69-2afd-40c9-bcf6-32581ecf57c0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Omantel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Haitham Mubarak Sulaiyam Al Muqbali</dc:creator>
  <cp:keywords/>
  <dc:description/>
  <cp:lastModifiedBy/>
  <cp:revision/>
  <dcterms:created xsi:type="dcterms:W3CDTF">2025-12-22T12:58:34Z</dcterms:created>
  <dcterms:modified xsi:type="dcterms:W3CDTF">2025-12-24T07:31:13Z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0x010100EC6EB96D2085F54289EBB2AD69C56427</vt:lpwstr>
  </property>
  <property fmtid="{D5CDD505-2E9C-101B-9397-08002B2CF9AE}" pid="3" name="MediaServiceImageTags">
    <vt:lpwstr/>
  </property>
</Properties>
</file>